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651" windowHeight="9497" activeTab="0"/>
  </bookViews>
  <sheets>
    <sheet name="CSK3ReadingBUDG" sheetId="1" r:id="rId1"/>
  </sheets>
  <externalReferences>
    <externalReference r:id="rId4"/>
    <externalReference r:id="rId5"/>
  </externalReferences>
  <definedNames>
    <definedName name="_xlnm.Print_Area" localSheetId="0">'CSK3ReadingBUDG'!$A$1:$N$53</definedName>
  </definedNames>
  <calcPr fullCalcOnLoad="1"/>
</workbook>
</file>

<file path=xl/sharedStrings.xml><?xml version="1.0" encoding="utf-8"?>
<sst xmlns="http://schemas.openxmlformats.org/spreadsheetml/2006/main" count="100" uniqueCount="78">
  <si>
    <t>No. of</t>
  </si>
  <si>
    <t>Employee</t>
  </si>
  <si>
    <t>Purchased</t>
  </si>
  <si>
    <t>Personnel</t>
  </si>
  <si>
    <t>Salaries</t>
  </si>
  <si>
    <t>Benefits</t>
  </si>
  <si>
    <t>Services</t>
  </si>
  <si>
    <t>Supplies</t>
  </si>
  <si>
    <t>Other</t>
  </si>
  <si>
    <t>Budget</t>
  </si>
  <si>
    <t>%</t>
  </si>
  <si>
    <t>6300, 6400,</t>
  </si>
  <si>
    <t>Increase/</t>
  </si>
  <si>
    <t>Decrease</t>
  </si>
  <si>
    <t>1.</t>
  </si>
  <si>
    <t xml:space="preserve">   2000 Support Services</t>
  </si>
  <si>
    <t xml:space="preserve"> </t>
  </si>
  <si>
    <t xml:space="preserve">      2100 Students</t>
  </si>
  <si>
    <t>2.</t>
  </si>
  <si>
    <t>3.</t>
  </si>
  <si>
    <t xml:space="preserve">      2300 General Administration</t>
  </si>
  <si>
    <t>4.</t>
  </si>
  <si>
    <t xml:space="preserve">      2400 School Administration</t>
  </si>
  <si>
    <t>5.</t>
  </si>
  <si>
    <t xml:space="preserve">      2500 Central Services</t>
  </si>
  <si>
    <t>6.</t>
  </si>
  <si>
    <t xml:space="preserve">      2600 Operation &amp; Maintenance of Plant</t>
  </si>
  <si>
    <t>7.</t>
  </si>
  <si>
    <t xml:space="preserve">      2900 Other</t>
  </si>
  <si>
    <t>8.</t>
  </si>
  <si>
    <t xml:space="preserve">   3000 Operation of Noninstructional Services</t>
  </si>
  <si>
    <t>9.</t>
  </si>
  <si>
    <t>10.</t>
  </si>
  <si>
    <t xml:space="preserve">COUNTY </t>
  </si>
  <si>
    <t xml:space="preserve">CTD NUMBER </t>
  </si>
  <si>
    <t>21.</t>
  </si>
  <si>
    <t>22.</t>
  </si>
  <si>
    <t>23.</t>
  </si>
  <si>
    <t xml:space="preserve">   4000 Facilities Acquisition &amp; Construction</t>
  </si>
  <si>
    <t xml:space="preserve">   5000 Debt Service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</si>
  <si>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</si>
  <si>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</si>
  <si>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</si>
  <si>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</si>
  <si>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</si>
  <si>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</si>
  <si>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</si>
  <si>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</si>
  <si>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</si>
  <si>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11.</t>
  </si>
  <si>
    <t xml:space="preserve">      2700  Student Transportation</t>
  </si>
  <si>
    <t>550 K-3 Reading Program</t>
  </si>
  <si>
    <t>Budget Year</t>
  </si>
  <si>
    <t>0191  Land and Land Improvements</t>
  </si>
  <si>
    <t>0192  Site Improvements</t>
  </si>
  <si>
    <t>0194  Buildings and Building Improvements</t>
  </si>
  <si>
    <t>0196  Equipment</t>
  </si>
  <si>
    <t>0198  Construction in Progress</t>
  </si>
  <si>
    <t>Total Capital Acquisitions (lines 1-5)</t>
  </si>
  <si>
    <t>550 K-3 Reading Program - Capital Acquisitions</t>
  </si>
  <si>
    <t>Funding Generated by the K-3 Support Level Weight</t>
  </si>
  <si>
    <t xml:space="preserve">CHARTER NAME </t>
  </si>
  <si>
    <t xml:space="preserve">Charter Schoolwide Project </t>
  </si>
  <si>
    <t>24.</t>
  </si>
  <si>
    <t>25.</t>
  </si>
  <si>
    <t>26.</t>
  </si>
  <si>
    <t>K-3 Support Level Weight-Capital Acquisitions</t>
  </si>
  <si>
    <t xml:space="preserve">   1000 Instruction</t>
  </si>
  <si>
    <t xml:space="preserve">      2200 Instruction</t>
  </si>
  <si>
    <t>Total (lines 1-12)</t>
  </si>
  <si>
    <t>TOTALS</t>
  </si>
  <si>
    <t xml:space="preserve"> Expenses</t>
  </si>
  <si>
    <r>
      <t>Total (lines 14-25)</t>
    </r>
    <r>
      <rPr>
        <sz val="8"/>
        <rFont val="Times New Roman"/>
        <family val="1"/>
      </rPr>
      <t xml:space="preserve"> (should agree Budget page 1, line 32)  </t>
    </r>
  </si>
  <si>
    <t>Actual</t>
  </si>
  <si>
    <t>Charter District K-3 Reading Program A.R.S. §15-211 (B)</t>
  </si>
  <si>
    <t>Tucson International Academy</t>
  </si>
  <si>
    <t>Pima</t>
  </si>
  <si>
    <t>108714000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</si>
</sst>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#,##0.000_);\(#,##0.000\)"/>
    <numFmt numFmtId="167" formatCode="#,##0.0_);\(#,##0.0\)"/>
    <numFmt numFmtId="168" formatCode="0_);\(0\)"/>
    <numFmt numFmtId="169" formatCode="#,##0.0000_);[Red]\(#,##0.0000\)"/>
    <numFmt numFmtId="170" formatCode="#,##0.000_);[Red]\(#,##0.000\)"/>
    <numFmt numFmtId="171" formatCode="0.0000"/>
    <numFmt numFmtId="172" formatCode="#,##0.0000_);\(#,##0.0000\)"/>
    <numFmt numFmtId="173" formatCode="#,##0.0000"/>
    <numFmt numFmtId="174" formatCode="mmmm\ 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"/>
    <numFmt numFmtId="180" formatCode="0.0"/>
    <numFmt numFmtId="181" formatCode="0.00_);[Red]\(0.00\)"/>
    <numFmt numFmtId="182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4"/>
      <name val="Times New Roman"/>
      <family val="1"/>
    </font>
    <font>
      <u val="single"/>
      <sz val="9"/>
      <color indexed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9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Font="0" applyBorder="0">
      <alignment/>
      <protection/>
    </xf>
    <xf numFmtId="0" fontId="2" fillId="0" borderId="0" applyFont="0" applyBorder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9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58" applyFont="1" applyAlignment="1" applyProtection="1">
      <alignment horizontal="left"/>
      <protection/>
    </xf>
    <xf numFmtId="0" fontId="4" fillId="0" borderId="0" xfId="58" applyFont="1" applyBorder="1" applyProtection="1">
      <alignment/>
      <protection/>
    </xf>
    <xf numFmtId="0" fontId="7" fillId="0" borderId="11" xfId="58" applyFont="1" applyBorder="1" applyProtection="1">
      <alignment/>
      <protection/>
    </xf>
    <xf numFmtId="0" fontId="7" fillId="0" borderId="12" xfId="58" applyFont="1" applyBorder="1" applyProtection="1">
      <alignment/>
      <protection/>
    </xf>
    <xf numFmtId="0" fontId="7" fillId="0" borderId="0" xfId="58" applyFont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3" xfId="58" applyFont="1" applyBorder="1" applyProtection="1">
      <alignment/>
      <protection/>
    </xf>
    <xf numFmtId="0" fontId="7" fillId="0" borderId="13" xfId="58" applyFont="1" applyBorder="1" applyAlignment="1" applyProtection="1">
      <alignment horizontal="center"/>
      <protection/>
    </xf>
    <xf numFmtId="0" fontId="4" fillId="0" borderId="11" xfId="58" applyFont="1" applyBorder="1" applyProtection="1">
      <alignment/>
      <protection/>
    </xf>
    <xf numFmtId="0" fontId="7" fillId="0" borderId="0" xfId="58" applyFont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" fontId="7" fillId="0" borderId="14" xfId="58" applyNumberFormat="1" applyFont="1" applyFill="1" applyBorder="1" applyAlignment="1" applyProtection="1">
      <alignment horizontal="right"/>
      <protection/>
    </xf>
    <xf numFmtId="49" fontId="7" fillId="0" borderId="0" xfId="58" applyNumberFormat="1" applyFont="1" applyFill="1" applyAlignment="1" applyProtection="1">
      <alignment horizontal="right"/>
      <protection/>
    </xf>
    <xf numFmtId="49" fontId="7" fillId="0" borderId="0" xfId="58" applyNumberFormat="1" applyFont="1" applyAlignment="1" applyProtection="1">
      <alignment horizontal="left"/>
      <protection/>
    </xf>
    <xf numFmtId="0" fontId="7" fillId="0" borderId="13" xfId="58" applyFont="1" applyFill="1" applyBorder="1" applyProtection="1">
      <alignment/>
      <protection/>
    </xf>
    <xf numFmtId="49" fontId="7" fillId="0" borderId="0" xfId="58" applyNumberFormat="1" applyFont="1" applyFill="1" applyAlignment="1" applyProtection="1">
      <alignment horizontal="left"/>
      <protection/>
    </xf>
    <xf numFmtId="0" fontId="7" fillId="0" borderId="12" xfId="58" applyFont="1" applyFill="1" applyBorder="1" applyProtection="1">
      <alignment/>
      <protection/>
    </xf>
    <xf numFmtId="0" fontId="7" fillId="0" borderId="15" xfId="58" applyFont="1" applyFill="1" applyBorder="1" applyProtection="1">
      <alignment/>
      <protection/>
    </xf>
    <xf numFmtId="3" fontId="7" fillId="0" borderId="14" xfId="58" applyNumberFormat="1" applyFont="1" applyFill="1" applyBorder="1" applyProtection="1">
      <alignment/>
      <protection locked="0"/>
    </xf>
    <xf numFmtId="0" fontId="9" fillId="0" borderId="0" xfId="58" applyFont="1" applyBorder="1" applyProtection="1">
      <alignment/>
      <protection/>
    </xf>
    <xf numFmtId="3" fontId="7" fillId="0" borderId="16" xfId="58" applyNumberFormat="1" applyFont="1" applyFill="1" applyBorder="1" applyAlignment="1" applyProtection="1">
      <alignment/>
      <protection locked="0"/>
    </xf>
    <xf numFmtId="3" fontId="7" fillId="0" borderId="17" xfId="58" applyNumberFormat="1" applyFont="1" applyFill="1" applyBorder="1" applyAlignment="1" applyProtection="1">
      <alignment/>
      <protection/>
    </xf>
    <xf numFmtId="4" fontId="7" fillId="0" borderId="17" xfId="58" applyNumberFormat="1" applyFont="1" applyFill="1" applyBorder="1" applyAlignment="1" applyProtection="1">
      <alignment/>
      <protection/>
    </xf>
    <xf numFmtId="49" fontId="7" fillId="0" borderId="0" xfId="58" applyNumberFormat="1" applyFont="1" applyFill="1" applyBorder="1" applyAlignment="1" applyProtection="1">
      <alignment horizontal="left"/>
      <protection/>
    </xf>
    <xf numFmtId="0" fontId="4" fillId="0" borderId="18" xfId="58" applyFont="1" applyBorder="1" applyProtection="1">
      <alignment/>
      <protection/>
    </xf>
    <xf numFmtId="0" fontId="6" fillId="0" borderId="0" xfId="58" applyFont="1" applyBorder="1" applyProtection="1">
      <alignment/>
      <protection/>
    </xf>
    <xf numFmtId="0" fontId="4" fillId="0" borderId="12" xfId="58" applyFont="1" applyBorder="1" applyProtection="1">
      <alignment/>
      <protection/>
    </xf>
    <xf numFmtId="0" fontId="8" fillId="0" borderId="0" xfId="58" applyFont="1" applyAlignment="1" applyProtection="1">
      <alignment horizontal="right"/>
      <protection/>
    </xf>
    <xf numFmtId="0" fontId="10" fillId="0" borderId="0" xfId="58" applyFont="1" applyAlignment="1" applyProtection="1">
      <alignment horizontal="left"/>
      <protection/>
    </xf>
    <xf numFmtId="0" fontId="7" fillId="0" borderId="17" xfId="58" applyFont="1" applyBorder="1" applyProtection="1">
      <alignment/>
      <protection/>
    </xf>
    <xf numFmtId="0" fontId="7" fillId="0" borderId="17" xfId="58" applyFont="1" applyBorder="1" applyAlignment="1" applyProtection="1">
      <alignment horizontal="center" wrapText="1"/>
      <protection/>
    </xf>
    <xf numFmtId="0" fontId="7" fillId="0" borderId="18" xfId="58" applyFont="1" applyBorder="1" applyAlignment="1" applyProtection="1">
      <alignment horizontal="center" wrapText="1"/>
      <protection/>
    </xf>
    <xf numFmtId="0" fontId="7" fillId="0" borderId="15" xfId="58" applyFont="1" applyBorder="1" applyAlignment="1" applyProtection="1">
      <alignment horizontal="center" wrapText="1"/>
      <protection/>
    </xf>
    <xf numFmtId="0" fontId="7" fillId="0" borderId="17" xfId="58" applyFont="1" applyFill="1" applyBorder="1" applyAlignment="1" applyProtection="1">
      <alignment horizontal="center" wrapText="1"/>
      <protection/>
    </xf>
    <xf numFmtId="0" fontId="7" fillId="0" borderId="19" xfId="58" applyFont="1" applyBorder="1" applyAlignment="1" applyProtection="1">
      <alignment horizontal="center" wrapText="1"/>
      <protection/>
    </xf>
    <xf numFmtId="0" fontId="7" fillId="0" borderId="19" xfId="58" applyFont="1" applyFill="1" applyBorder="1" applyAlignment="1" applyProtection="1">
      <alignment horizontal="center" wrapText="1"/>
      <protection/>
    </xf>
    <xf numFmtId="0" fontId="7" fillId="0" borderId="12" xfId="58" applyFont="1" applyBorder="1" applyAlignment="1" applyProtection="1">
      <alignment horizontal="center" wrapText="1"/>
      <protection/>
    </xf>
    <xf numFmtId="0" fontId="7" fillId="0" borderId="16" xfId="58" applyFont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horizontal="right"/>
      <protection/>
    </xf>
    <xf numFmtId="4" fontId="7" fillId="0" borderId="0" xfId="58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>
      <alignment/>
      <protection/>
    </xf>
    <xf numFmtId="49" fontId="7" fillId="0" borderId="0" xfId="58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0" fillId="0" borderId="20" xfId="0" applyBorder="1" applyAlignment="1">
      <alignment/>
    </xf>
    <xf numFmtId="0" fontId="8" fillId="0" borderId="12" xfId="58" applyFont="1" applyFill="1" applyBorder="1" applyProtection="1">
      <alignment/>
      <protection/>
    </xf>
    <xf numFmtId="0" fontId="8" fillId="0" borderId="15" xfId="58" applyFont="1" applyFill="1" applyBorder="1" applyProtection="1">
      <alignment/>
      <protection/>
    </xf>
    <xf numFmtId="0" fontId="9" fillId="0" borderId="12" xfId="58" applyFont="1" applyFill="1" applyBorder="1" applyProtection="1">
      <alignment/>
      <protection/>
    </xf>
    <xf numFmtId="49" fontId="7" fillId="0" borderId="0" xfId="59" applyNumberFormat="1" applyFont="1" applyFill="1" applyAlignment="1" applyProtection="1">
      <alignment horizontal="right"/>
      <protection/>
    </xf>
    <xf numFmtId="0" fontId="7" fillId="0" borderId="0" xfId="60" applyFont="1" applyFill="1">
      <alignment/>
      <protection/>
    </xf>
    <xf numFmtId="3" fontId="7" fillId="0" borderId="16" xfId="58" applyNumberFormat="1" applyFont="1" applyFill="1" applyBorder="1" applyProtection="1">
      <alignment/>
      <protection/>
    </xf>
    <xf numFmtId="0" fontId="7" fillId="0" borderId="0" xfId="60" applyFont="1" applyFill="1" applyBorder="1" applyProtection="1">
      <alignment/>
      <protection/>
    </xf>
    <xf numFmtId="0" fontId="9" fillId="0" borderId="0" xfId="58" applyFont="1" applyFill="1" applyBorder="1" applyProtection="1">
      <alignment/>
      <protection/>
    </xf>
    <xf numFmtId="0" fontId="7" fillId="0" borderId="21" xfId="60" applyFont="1" applyFill="1" applyBorder="1" applyAlignment="1" applyProtection="1">
      <alignment vertical="center"/>
      <protection/>
    </xf>
    <xf numFmtId="0" fontId="7" fillId="0" borderId="21" xfId="58" applyFont="1" applyFill="1" applyBorder="1" applyProtection="1">
      <alignment/>
      <protection/>
    </xf>
    <xf numFmtId="0" fontId="7" fillId="0" borderId="21" xfId="60" applyFont="1" applyFill="1" applyBorder="1" applyProtection="1">
      <alignment/>
      <protection/>
    </xf>
    <xf numFmtId="0" fontId="0" fillId="0" borderId="0" xfId="0" applyBorder="1" applyAlignment="1">
      <alignment/>
    </xf>
    <xf numFmtId="38" fontId="7" fillId="0" borderId="9" xfId="60" applyNumberFormat="1" applyFont="1" applyFill="1" applyBorder="1" applyAlignment="1" applyProtection="1">
      <alignment vertical="center"/>
      <protection/>
    </xf>
    <xf numFmtId="0" fontId="7" fillId="0" borderId="22" xfId="60" applyFont="1" applyFill="1" applyBorder="1" applyAlignment="1" applyProtection="1">
      <alignment vertical="center"/>
      <protection/>
    </xf>
    <xf numFmtId="3" fontId="7" fillId="0" borderId="17" xfId="58" applyNumberFormat="1" applyFont="1" applyBorder="1" applyAlignment="1" applyProtection="1">
      <alignment/>
      <protection/>
    </xf>
    <xf numFmtId="0" fontId="7" fillId="0" borderId="19" xfId="58" applyFont="1" applyFill="1" applyBorder="1" applyAlignment="1" applyProtection="1">
      <alignment horizontal="center"/>
      <protection/>
    </xf>
    <xf numFmtId="0" fontId="7" fillId="0" borderId="16" xfId="58" applyFont="1" applyFill="1" applyBorder="1" applyAlignment="1" applyProtection="1">
      <alignment horizontal="center"/>
      <protection/>
    </xf>
    <xf numFmtId="3" fontId="7" fillId="0" borderId="14" xfId="58" applyNumberFormat="1" applyFont="1" applyBorder="1" applyAlignment="1" applyProtection="1">
      <alignment horizontal="right"/>
      <protection/>
    </xf>
    <xf numFmtId="3" fontId="7" fillId="0" borderId="16" xfId="58" applyNumberFormat="1" applyFont="1" applyBorder="1" applyAlignment="1" applyProtection="1">
      <alignment/>
      <protection/>
    </xf>
    <xf numFmtId="0" fontId="7" fillId="0" borderId="0" xfId="58" applyNumberFormat="1" applyFont="1" applyFill="1" applyAlignment="1" applyProtection="1">
      <alignment horizontal="right"/>
      <protection/>
    </xf>
    <xf numFmtId="0" fontId="7" fillId="0" borderId="0" xfId="59" applyNumberFormat="1" applyFont="1" applyFill="1" applyAlignment="1" applyProtection="1">
      <alignment horizontal="right"/>
      <protection/>
    </xf>
    <xf numFmtId="0" fontId="7" fillId="0" borderId="13" xfId="58" applyNumberFormat="1" applyFont="1" applyFill="1" applyBorder="1" applyAlignment="1" applyProtection="1">
      <alignment horizontal="right"/>
      <protection/>
    </xf>
    <xf numFmtId="0" fontId="7" fillId="0" borderId="13" xfId="59" applyNumberFormat="1" applyFont="1" applyFill="1" applyBorder="1" applyAlignment="1" applyProtection="1">
      <alignment horizontal="right"/>
      <protection/>
    </xf>
    <xf numFmtId="0" fontId="9" fillId="0" borderId="23" xfId="60" applyFont="1" applyFill="1" applyBorder="1" applyAlignment="1" applyProtection="1">
      <alignment horizontal="left" vertical="center"/>
      <protection/>
    </xf>
    <xf numFmtId="0" fontId="3" fillId="0" borderId="24" xfId="60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7" fillId="0" borderId="9" xfId="60" applyFont="1" applyFill="1" applyBorder="1" applyAlignment="1" applyProtection="1">
      <alignment horizontal="center" vertical="center" wrapText="1"/>
      <protection/>
    </xf>
    <xf numFmtId="179" fontId="7" fillId="0" borderId="0" xfId="6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9" fillId="0" borderId="24" xfId="60" applyFont="1" applyFill="1" applyBorder="1" applyAlignment="1" applyProtection="1">
      <alignment horizontal="left" vertical="center" wrapText="1"/>
      <protection/>
    </xf>
    <xf numFmtId="0" fontId="47" fillId="0" borderId="9" xfId="0" applyFont="1" applyBorder="1" applyAlignment="1">
      <alignment vertical="center"/>
    </xf>
    <xf numFmtId="49" fontId="7" fillId="0" borderId="0" xfId="58" applyNumberFormat="1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38" fontId="7" fillId="0" borderId="9" xfId="60" applyNumberFormat="1" applyFont="1" applyFill="1" applyBorder="1" applyAlignment="1" applyProtection="1">
      <alignment vertical="center"/>
      <protection locked="0"/>
    </xf>
    <xf numFmtId="38" fontId="7" fillId="0" borderId="25" xfId="60" applyNumberFormat="1" applyFont="1" applyFill="1" applyBorder="1" applyAlignment="1" applyProtection="1">
      <alignment vertical="center"/>
      <protection locked="0"/>
    </xf>
    <xf numFmtId="0" fontId="47" fillId="0" borderId="0" xfId="0" applyFont="1" applyBorder="1" applyAlignment="1">
      <alignment vertical="center"/>
    </xf>
    <xf numFmtId="38" fontId="7" fillId="0" borderId="26" xfId="60" applyNumberFormat="1" applyFont="1" applyFill="1" applyBorder="1" applyAlignment="1" applyProtection="1">
      <alignment vertical="center"/>
      <protection locked="0"/>
    </xf>
    <xf numFmtId="0" fontId="7" fillId="0" borderId="20" xfId="60" applyFont="1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0" fillId="0" borderId="0" xfId="0" applyFill="1" applyAlignment="1">
      <alignment vertical="center"/>
    </xf>
    <xf numFmtId="164" fontId="7" fillId="0" borderId="17" xfId="58" applyNumberFormat="1" applyFont="1" applyFill="1" applyBorder="1" applyAlignment="1" applyProtection="1">
      <alignment/>
      <protection/>
    </xf>
    <xf numFmtId="164" fontId="7" fillId="0" borderId="16" xfId="58" applyNumberFormat="1" applyFont="1" applyFill="1" applyBorder="1" applyAlignment="1" applyProtection="1">
      <alignment/>
      <protection/>
    </xf>
    <xf numFmtId="0" fontId="7" fillId="0" borderId="17" xfId="58" applyFont="1" applyFill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7" fillId="0" borderId="15" xfId="58" applyFont="1" applyFill="1" applyBorder="1" applyAlignment="1" applyProtection="1">
      <alignment horizontal="center" vertical="center"/>
      <protection/>
    </xf>
    <xf numFmtId="3" fontId="7" fillId="0" borderId="17" xfId="58" applyNumberFormat="1" applyFont="1" applyBorder="1" applyAlignment="1" applyProtection="1">
      <alignment horizontal="right"/>
      <protection/>
    </xf>
    <xf numFmtId="3" fontId="7" fillId="0" borderId="16" xfId="58" applyNumberFormat="1" applyFont="1" applyBorder="1" applyAlignment="1" applyProtection="1">
      <alignment horizontal="right"/>
      <protection/>
    </xf>
    <xf numFmtId="3" fontId="7" fillId="0" borderId="17" xfId="58" applyNumberFormat="1" applyFont="1" applyFill="1" applyBorder="1" applyAlignment="1" applyProtection="1">
      <alignment horizontal="right"/>
      <protection/>
    </xf>
    <xf numFmtId="4" fontId="7" fillId="0" borderId="17" xfId="58" applyNumberFormat="1" applyFont="1" applyFill="1" applyBorder="1" applyAlignment="1" applyProtection="1">
      <alignment horizontal="right"/>
      <protection/>
    </xf>
    <xf numFmtId="0" fontId="47" fillId="0" borderId="22" xfId="0" applyFont="1" applyFill="1" applyBorder="1" applyAlignment="1" applyProtection="1">
      <alignment vertical="center"/>
      <protection/>
    </xf>
    <xf numFmtId="180" fontId="7" fillId="0" borderId="16" xfId="58" applyNumberFormat="1" applyFont="1" applyFill="1" applyBorder="1" applyProtection="1">
      <alignment/>
      <protection/>
    </xf>
    <xf numFmtId="180" fontId="7" fillId="0" borderId="16" xfId="58" applyNumberFormat="1" applyFont="1" applyFill="1" applyBorder="1" applyAlignment="1" applyProtection="1">
      <alignment/>
      <protection locked="0"/>
    </xf>
    <xf numFmtId="180" fontId="7" fillId="0" borderId="17" xfId="58" applyNumberFormat="1" applyFont="1" applyFill="1" applyBorder="1" applyAlignment="1" applyProtection="1">
      <alignment horizontal="right"/>
      <protection/>
    </xf>
    <xf numFmtId="180" fontId="7" fillId="0" borderId="14" xfId="58" applyNumberFormat="1" applyFont="1" applyFill="1" applyBorder="1" applyAlignment="1" applyProtection="1">
      <alignment horizontal="right"/>
      <protection locked="0"/>
    </xf>
    <xf numFmtId="180" fontId="47" fillId="0" borderId="28" xfId="0" applyNumberFormat="1" applyFont="1" applyFill="1" applyBorder="1" applyAlignment="1" applyProtection="1">
      <alignment/>
      <protection locked="0"/>
    </xf>
    <xf numFmtId="180" fontId="47" fillId="0" borderId="29" xfId="0" applyNumberFormat="1" applyFont="1" applyFill="1" applyBorder="1" applyAlignment="1" applyProtection="1">
      <alignment/>
      <protection locked="0"/>
    </xf>
    <xf numFmtId="180" fontId="7" fillId="0" borderId="14" xfId="58" applyNumberFormat="1" applyFont="1" applyBorder="1" applyAlignment="1" applyProtection="1">
      <alignment horizontal="right"/>
      <protection/>
    </xf>
    <xf numFmtId="180" fontId="7" fillId="0" borderId="17" xfId="58" applyNumberFormat="1" applyFont="1" applyFill="1" applyBorder="1" applyAlignment="1" applyProtection="1">
      <alignment/>
      <protection/>
    </xf>
    <xf numFmtId="180" fontId="7" fillId="0" borderId="14" xfId="58" applyNumberFormat="1" applyFont="1" applyFill="1" applyBorder="1" applyAlignment="1" applyProtection="1">
      <alignment horizontal="right"/>
      <protection/>
    </xf>
    <xf numFmtId="0" fontId="7" fillId="0" borderId="16" xfId="58" applyNumberFormat="1" applyFont="1" applyBorder="1" applyAlignment="1" applyProtection="1">
      <alignment horizontal="center" wrapText="1"/>
      <protection/>
    </xf>
    <xf numFmtId="0" fontId="48" fillId="0" borderId="0" xfId="0" applyFont="1" applyAlignment="1">
      <alignment horizontal="left"/>
    </xf>
    <xf numFmtId="0" fontId="45" fillId="0" borderId="0" xfId="0" applyFont="1" applyAlignment="1">
      <alignment/>
    </xf>
    <xf numFmtId="0" fontId="8" fillId="0" borderId="0" xfId="58" applyFont="1" applyFill="1" applyAlignment="1" applyProtection="1">
      <alignment horizontal="right"/>
      <protection/>
    </xf>
    <xf numFmtId="49" fontId="5" fillId="0" borderId="20" xfId="58" applyNumberFormat="1" applyFont="1" applyBorder="1" applyAlignment="1" applyProtection="1">
      <alignment horizontal="left"/>
      <protection locked="0"/>
    </xf>
    <xf numFmtId="49" fontId="5" fillId="0" borderId="13" xfId="58" applyNumberFormat="1" applyFont="1" applyBorder="1" applyAlignment="1" applyProtection="1">
      <alignment horizontal="left"/>
      <protection locked="0"/>
    </xf>
    <xf numFmtId="0" fontId="5" fillId="0" borderId="13" xfId="58" applyFont="1" applyBorder="1" applyAlignment="1" applyProtection="1">
      <alignment horizontal="left"/>
      <protection locked="0"/>
    </xf>
    <xf numFmtId="0" fontId="7" fillId="0" borderId="30" xfId="58" applyFont="1" applyBorder="1" applyAlignment="1" applyProtection="1">
      <alignment horizontal="center" vertical="top"/>
      <protection/>
    </xf>
    <xf numFmtId="0" fontId="7" fillId="0" borderId="31" xfId="58" applyFont="1" applyBorder="1" applyAlignment="1" applyProtection="1">
      <alignment horizontal="center" vertical="top"/>
      <protection/>
    </xf>
    <xf numFmtId="0" fontId="7" fillId="0" borderId="18" xfId="58" applyFont="1" applyBorder="1" applyAlignment="1" applyProtection="1">
      <alignment horizontal="center" vertical="top"/>
      <protection/>
    </xf>
    <xf numFmtId="0" fontId="7" fillId="0" borderId="32" xfId="58" applyFont="1" applyBorder="1" applyAlignment="1" applyProtection="1">
      <alignment horizontal="center" vertical="top"/>
      <protection/>
    </xf>
    <xf numFmtId="0" fontId="6" fillId="0" borderId="0" xfId="58" applyFont="1" applyAlignment="1" applyProtection="1">
      <alignment horizont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33" xfId="58" applyFont="1" applyBorder="1" applyAlignment="1" applyProtection="1">
      <alignment horizontal="center"/>
      <protection/>
    </xf>
    <xf numFmtId="0" fontId="7" fillId="0" borderId="34" xfId="58" applyFont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3readbudg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3read20a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K3ReadingBUDG"/>
    </sheetNames>
    <sheetDataSet>
      <sheetData sheetId="0">
        <row r="10">
          <cell r="E10">
            <v>30256.63</v>
          </cell>
        </row>
        <row r="25">
          <cell r="E25">
            <v>20171.09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K3ReadingAFR"/>
    </sheetNames>
    <sheetDataSet>
      <sheetData sheetId="0">
        <row r="10">
          <cell r="J10">
            <v>29207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5">
          <cell r="J25">
            <v>19469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19469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tabSelected="1" workbookViewId="0" topLeftCell="A1">
      <selection activeCell="K16" sqref="K16"/>
    </sheetView>
  </sheetViews>
  <sheetFormatPr defaultColWidth="9.140625" defaultRowHeight="15"/>
  <cols>
    <col min="1" max="1" width="16.140625" style="0" customWidth="1"/>
    <col min="2" max="2" width="22.7109375" style="0" customWidth="1"/>
    <col min="3" max="3" width="5.57421875" style="0" customWidth="1"/>
    <col min="4" max="5" width="10.7109375" style="0" customWidth="1"/>
    <col min="6" max="11" width="12.7109375" style="0" customWidth="1"/>
    <col min="12" max="12" width="11.28125" style="0" customWidth="1"/>
    <col min="13" max="13" width="9.28125" style="0" customWidth="1"/>
  </cols>
  <sheetData>
    <row r="1" spans="1:12" ht="14.25">
      <c r="A1" s="115" t="s">
        <v>61</v>
      </c>
      <c r="B1" s="117" t="s">
        <v>75</v>
      </c>
      <c r="C1" s="118"/>
      <c r="D1" s="118"/>
      <c r="E1" s="118"/>
      <c r="F1" s="28" t="s">
        <v>33</v>
      </c>
      <c r="G1" s="116" t="s">
        <v>76</v>
      </c>
      <c r="H1" s="116"/>
      <c r="I1" s="28" t="s">
        <v>34</v>
      </c>
      <c r="J1" s="116" t="s">
        <v>77</v>
      </c>
      <c r="K1" s="116"/>
      <c r="L1" s="48"/>
    </row>
    <row r="2" spans="1:14" ht="21.75" customHeight="1">
      <c r="A2" s="123" t="str">
        <f>"FY "&amp;C50&amp;" EXPENDITURE BUDGET"</f>
        <v>FY 2021 EXPENDITURE BUDGET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9"/>
    </row>
    <row r="3" spans="1:14" ht="18.75" customHeight="1">
      <c r="A3" s="123" t="s">
        <v>74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9"/>
    </row>
    <row r="4" spans="1:14" ht="15" customHeight="1">
      <c r="A4" s="124" t="str">
        <f>"DUE DATE: October 1, "&amp;C50-1</f>
        <v>DUE DATE: October 1, 2020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29"/>
    </row>
    <row r="5" spans="1:14" ht="15">
      <c r="A5" s="25"/>
      <c r="B5" s="9"/>
      <c r="C5" s="3"/>
      <c r="D5" s="121" t="s">
        <v>0</v>
      </c>
      <c r="E5" s="122"/>
      <c r="F5" s="32"/>
      <c r="G5" s="31"/>
      <c r="H5" s="31" t="s">
        <v>2</v>
      </c>
      <c r="I5" s="31"/>
      <c r="J5" s="34"/>
      <c r="K5" s="125" t="s">
        <v>70</v>
      </c>
      <c r="L5" s="126"/>
      <c r="M5" s="30"/>
      <c r="N5" s="1"/>
    </row>
    <row r="6" spans="1:14" ht="15">
      <c r="A6" s="49" t="s">
        <v>62</v>
      </c>
      <c r="B6" s="26"/>
      <c r="C6" s="5"/>
      <c r="D6" s="119" t="s">
        <v>3</v>
      </c>
      <c r="E6" s="120"/>
      <c r="F6" s="35"/>
      <c r="G6" s="35" t="s">
        <v>1</v>
      </c>
      <c r="H6" s="35" t="s">
        <v>6</v>
      </c>
      <c r="I6" s="35"/>
      <c r="J6" s="36"/>
      <c r="K6" s="94"/>
      <c r="L6" s="95"/>
      <c r="M6" s="64" t="s">
        <v>10</v>
      </c>
      <c r="N6" s="1"/>
    </row>
    <row r="7" spans="1:14" ht="15">
      <c r="A7" s="27"/>
      <c r="B7" s="2"/>
      <c r="C7" s="5"/>
      <c r="D7" s="64" t="str">
        <f>"FY "&amp;$C$50-1</f>
        <v>FY 2020</v>
      </c>
      <c r="E7" s="64" t="str">
        <f>"FY "&amp;$C$50</f>
        <v>FY 2021</v>
      </c>
      <c r="F7" s="37" t="s">
        <v>4</v>
      </c>
      <c r="G7" s="35" t="s">
        <v>5</v>
      </c>
      <c r="H7" s="35" t="s">
        <v>11</v>
      </c>
      <c r="I7" s="35" t="s">
        <v>7</v>
      </c>
      <c r="J7" s="35" t="s">
        <v>8</v>
      </c>
      <c r="K7" s="64" t="str">
        <f>"FY "&amp;$C$50-1</f>
        <v>FY 2020</v>
      </c>
      <c r="L7" s="64" t="str">
        <f>"FY "&amp;$C$50</f>
        <v>FY 2021</v>
      </c>
      <c r="M7" s="64" t="s">
        <v>12</v>
      </c>
      <c r="N7" s="1"/>
    </row>
    <row r="8" spans="1:14" ht="15">
      <c r="A8" s="50" t="s">
        <v>71</v>
      </c>
      <c r="B8" s="6"/>
      <c r="C8" s="7"/>
      <c r="D8" s="65" t="s">
        <v>9</v>
      </c>
      <c r="E8" s="8" t="s">
        <v>9</v>
      </c>
      <c r="F8" s="33">
        <v>6100</v>
      </c>
      <c r="G8" s="112">
        <v>6200</v>
      </c>
      <c r="H8" s="112">
        <v>6500</v>
      </c>
      <c r="I8" s="38">
        <v>6600</v>
      </c>
      <c r="J8" s="112">
        <v>6800</v>
      </c>
      <c r="K8" s="96" t="s">
        <v>73</v>
      </c>
      <c r="L8" s="97" t="s">
        <v>52</v>
      </c>
      <c r="M8" s="65" t="s">
        <v>13</v>
      </c>
      <c r="N8" s="1"/>
    </row>
    <row r="9" spans="1:14" ht="14.25">
      <c r="A9" s="51" t="s">
        <v>60</v>
      </c>
      <c r="B9" s="20"/>
      <c r="C9" s="13"/>
      <c r="D9" s="101"/>
      <c r="E9" s="23"/>
      <c r="F9" s="22"/>
      <c r="G9" s="22"/>
      <c r="H9" s="22"/>
      <c r="I9" s="22"/>
      <c r="J9" s="22"/>
      <c r="K9" s="100"/>
      <c r="L9" s="98"/>
      <c r="M9" s="92"/>
      <c r="N9" s="14"/>
    </row>
    <row r="10" spans="1:14" ht="15" customHeight="1">
      <c r="A10" s="4" t="s">
        <v>67</v>
      </c>
      <c r="B10" s="10"/>
      <c r="C10" s="68">
        <v>1</v>
      </c>
      <c r="D10" s="103">
        <f>'[1]CSK3ReadingBUDG'!E10</f>
        <v>30256.63</v>
      </c>
      <c r="E10" s="104">
        <v>29206.6</v>
      </c>
      <c r="F10" s="21">
        <v>27000</v>
      </c>
      <c r="G10" s="21">
        <v>2006</v>
      </c>
      <c r="H10" s="21">
        <v>0</v>
      </c>
      <c r="I10" s="21">
        <v>200</v>
      </c>
      <c r="J10" s="21"/>
      <c r="K10" s="54">
        <f>'[2]CSK3ReadingAFR'!J10</f>
        <v>29207</v>
      </c>
      <c r="L10" s="99">
        <f>SUM(F10:J10)</f>
        <v>29206</v>
      </c>
      <c r="M10" s="93">
        <f>IF(K10=L10,0,IF(K10&gt;0,(L10-K10)/K10,"--"))</f>
        <v>-3.42383675146369E-05</v>
      </c>
      <c r="N10" s="16" t="s">
        <v>14</v>
      </c>
    </row>
    <row r="11" spans="1:14" ht="14.25">
      <c r="A11" s="4" t="s">
        <v>15</v>
      </c>
      <c r="B11" s="10"/>
      <c r="C11" s="13" t="s">
        <v>16</v>
      </c>
      <c r="D11" s="105"/>
      <c r="E11" s="105"/>
      <c r="F11" s="22"/>
      <c r="G11" s="22"/>
      <c r="H11" s="22"/>
      <c r="I11" s="22"/>
      <c r="J11" s="22"/>
      <c r="K11" s="100"/>
      <c r="L11" s="63"/>
      <c r="M11" s="92"/>
      <c r="N11" s="16" t="s">
        <v>16</v>
      </c>
    </row>
    <row r="12" spans="1:14" ht="15" customHeight="1">
      <c r="A12" s="4" t="s">
        <v>17</v>
      </c>
      <c r="B12" s="10"/>
      <c r="C12" s="68">
        <v>2</v>
      </c>
      <c r="D12" s="103">
        <f>'[1]CSK3ReadingBUDG'!E12</f>
        <v>0</v>
      </c>
      <c r="E12" s="104"/>
      <c r="F12" s="21"/>
      <c r="G12" s="21"/>
      <c r="H12" s="21"/>
      <c r="I12" s="21"/>
      <c r="J12" s="21"/>
      <c r="K12" s="54">
        <f>'[2]CSK3ReadingAFR'!J12</f>
        <v>0</v>
      </c>
      <c r="L12" s="67">
        <f aca="true" t="shared" si="0" ref="L12:L22">SUM(F12:J12)</f>
        <v>0</v>
      </c>
      <c r="M12" s="93">
        <f>IF(K12=L12,0,IF(K12&gt;0,(L12-K12)/K12,"--"))</f>
        <v>0</v>
      </c>
      <c r="N12" s="16" t="s">
        <v>18</v>
      </c>
    </row>
    <row r="13" spans="1:14" ht="14.25">
      <c r="A13" s="4" t="s">
        <v>68</v>
      </c>
      <c r="B13" s="10"/>
      <c r="C13" s="68">
        <v>3</v>
      </c>
      <c r="D13" s="103">
        <f>'[1]CSK3ReadingBUDG'!E13</f>
        <v>0</v>
      </c>
      <c r="E13" s="106"/>
      <c r="F13" s="21"/>
      <c r="G13" s="21"/>
      <c r="H13" s="21"/>
      <c r="I13" s="21"/>
      <c r="J13" s="21"/>
      <c r="K13" s="54">
        <f>'[2]CSK3ReadingAFR'!J13</f>
        <v>0</v>
      </c>
      <c r="L13" s="67">
        <f t="shared" si="0"/>
        <v>0</v>
      </c>
      <c r="M13" s="93">
        <f aca="true" t="shared" si="1" ref="M13:M23">IF(K13=L13,0,IF(K13&gt;0,(L13-K13)/K13,"--"))</f>
        <v>0</v>
      </c>
      <c r="N13" s="16" t="s">
        <v>19</v>
      </c>
    </row>
    <row r="14" spans="1:14" ht="14.25">
      <c r="A14" s="4" t="s">
        <v>20</v>
      </c>
      <c r="B14" s="10"/>
      <c r="C14" s="68">
        <v>4</v>
      </c>
      <c r="D14" s="103">
        <f>'[1]CSK3ReadingBUDG'!E14</f>
        <v>0</v>
      </c>
      <c r="E14" s="106"/>
      <c r="F14" s="21"/>
      <c r="G14" s="21"/>
      <c r="H14" s="21"/>
      <c r="I14" s="21"/>
      <c r="J14" s="21"/>
      <c r="K14" s="54">
        <f>'[2]CSK3ReadingAFR'!J14</f>
        <v>0</v>
      </c>
      <c r="L14" s="67">
        <f t="shared" si="0"/>
        <v>0</v>
      </c>
      <c r="M14" s="93">
        <f t="shared" si="1"/>
        <v>0</v>
      </c>
      <c r="N14" s="16" t="s">
        <v>21</v>
      </c>
    </row>
    <row r="15" spans="1:14" ht="14.25">
      <c r="A15" s="4" t="s">
        <v>22</v>
      </c>
      <c r="B15" s="10"/>
      <c r="C15" s="68">
        <v>5</v>
      </c>
      <c r="D15" s="103">
        <f>'[1]CSK3ReadingBUDG'!E15</f>
        <v>0</v>
      </c>
      <c r="E15" s="106"/>
      <c r="F15" s="21"/>
      <c r="G15" s="21"/>
      <c r="H15" s="21"/>
      <c r="I15" s="21"/>
      <c r="J15" s="21"/>
      <c r="K15" s="54">
        <f>'[2]CSK3ReadingAFR'!J15</f>
        <v>0</v>
      </c>
      <c r="L15" s="67">
        <f t="shared" si="0"/>
        <v>0</v>
      </c>
      <c r="M15" s="93">
        <f t="shared" si="1"/>
        <v>0</v>
      </c>
      <c r="N15" s="16" t="s">
        <v>23</v>
      </c>
    </row>
    <row r="16" spans="1:14" ht="14.25">
      <c r="A16" s="17" t="s">
        <v>24</v>
      </c>
      <c r="B16" s="11"/>
      <c r="C16" s="68">
        <v>6</v>
      </c>
      <c r="D16" s="103">
        <f>'[1]CSK3ReadingBUDG'!E16</f>
        <v>0</v>
      </c>
      <c r="E16" s="106"/>
      <c r="F16" s="21"/>
      <c r="G16" s="21"/>
      <c r="H16" s="21"/>
      <c r="I16" s="21"/>
      <c r="J16" s="21"/>
      <c r="K16" s="54">
        <f>'[2]CSK3ReadingAFR'!J16</f>
        <v>0</v>
      </c>
      <c r="L16" s="67">
        <f t="shared" si="0"/>
        <v>0</v>
      </c>
      <c r="M16" s="93">
        <f t="shared" si="1"/>
        <v>0</v>
      </c>
      <c r="N16" s="16" t="s">
        <v>25</v>
      </c>
    </row>
    <row r="17" spans="1:14" ht="14.25">
      <c r="A17" s="17" t="s">
        <v>26</v>
      </c>
      <c r="B17" s="11"/>
      <c r="C17" s="68">
        <v>7</v>
      </c>
      <c r="D17" s="103">
        <f>'[1]CSK3ReadingBUDG'!E17</f>
        <v>0</v>
      </c>
      <c r="E17" s="106"/>
      <c r="F17" s="21"/>
      <c r="G17" s="21"/>
      <c r="H17" s="21"/>
      <c r="I17" s="21"/>
      <c r="J17" s="21"/>
      <c r="K17" s="54">
        <f>'[2]CSK3ReadingAFR'!J17</f>
        <v>0</v>
      </c>
      <c r="L17" s="67">
        <f t="shared" si="0"/>
        <v>0</v>
      </c>
      <c r="M17" s="93">
        <f t="shared" si="1"/>
        <v>0</v>
      </c>
      <c r="N17" s="16" t="s">
        <v>27</v>
      </c>
    </row>
    <row r="18" spans="1:14" ht="14.25">
      <c r="A18" s="17" t="s">
        <v>50</v>
      </c>
      <c r="B18" s="11"/>
      <c r="C18" s="69">
        <v>8</v>
      </c>
      <c r="D18" s="103">
        <f>'[1]CSK3ReadingBUDG'!E18</f>
        <v>0</v>
      </c>
      <c r="E18" s="106"/>
      <c r="F18" s="21"/>
      <c r="G18" s="21"/>
      <c r="H18" s="21"/>
      <c r="I18" s="21"/>
      <c r="J18" s="21"/>
      <c r="K18" s="54">
        <f>'[2]CSK3ReadingAFR'!J18</f>
        <v>0</v>
      </c>
      <c r="L18" s="67">
        <f t="shared" si="0"/>
        <v>0</v>
      </c>
      <c r="M18" s="93">
        <f t="shared" si="1"/>
        <v>0</v>
      </c>
      <c r="N18" s="16" t="s">
        <v>29</v>
      </c>
    </row>
    <row r="19" spans="1:14" ht="14.25">
      <c r="A19" s="4" t="s">
        <v>28</v>
      </c>
      <c r="B19" s="10"/>
      <c r="C19" s="68">
        <v>9</v>
      </c>
      <c r="D19" s="103">
        <f>'[1]CSK3ReadingBUDG'!E19</f>
        <v>0</v>
      </c>
      <c r="E19" s="106"/>
      <c r="F19" s="21"/>
      <c r="G19" s="21"/>
      <c r="H19" s="21"/>
      <c r="I19" s="21"/>
      <c r="J19" s="21"/>
      <c r="K19" s="54">
        <f>'[2]CSK3ReadingAFR'!J19</f>
        <v>0</v>
      </c>
      <c r="L19" s="67">
        <f t="shared" si="0"/>
        <v>0</v>
      </c>
      <c r="M19" s="93">
        <f t="shared" si="1"/>
        <v>0</v>
      </c>
      <c r="N19" s="16" t="s">
        <v>31</v>
      </c>
    </row>
    <row r="20" spans="1:25" s="47" customFormat="1" ht="14.25">
      <c r="A20" s="4" t="s">
        <v>30</v>
      </c>
      <c r="B20" s="10"/>
      <c r="C20" s="68">
        <v>10</v>
      </c>
      <c r="D20" s="103">
        <f>'[1]CSK3ReadingBUDG'!E20</f>
        <v>0</v>
      </c>
      <c r="E20" s="106"/>
      <c r="F20" s="21"/>
      <c r="G20" s="21"/>
      <c r="H20" s="21"/>
      <c r="I20" s="21"/>
      <c r="J20" s="21"/>
      <c r="K20" s="54">
        <f>'[2]CSK3ReadingAFR'!J20</f>
        <v>0</v>
      </c>
      <c r="L20" s="67">
        <f t="shared" si="0"/>
        <v>0</v>
      </c>
      <c r="M20" s="93">
        <f t="shared" si="1"/>
        <v>0</v>
      </c>
      <c r="N20" s="24" t="s">
        <v>32</v>
      </c>
      <c r="R20"/>
      <c r="S20"/>
      <c r="T20"/>
      <c r="U20"/>
      <c r="V20"/>
      <c r="W20"/>
      <c r="X20"/>
      <c r="Y20"/>
    </row>
    <row r="21" spans="1:25" s="47" customFormat="1" ht="14.25">
      <c r="A21" s="59" t="s">
        <v>38</v>
      </c>
      <c r="B21" s="53"/>
      <c r="C21" s="68">
        <v>11</v>
      </c>
      <c r="D21" s="103">
        <f>'[1]CSK3ReadingBUDG'!E21</f>
        <v>0</v>
      </c>
      <c r="E21" s="107"/>
      <c r="F21" s="21"/>
      <c r="G21" s="21"/>
      <c r="H21" s="21"/>
      <c r="I21" s="21"/>
      <c r="J21" s="21"/>
      <c r="K21" s="54">
        <f>'[2]CSK3ReadingAFR'!J21</f>
        <v>0</v>
      </c>
      <c r="L21" s="67">
        <f t="shared" si="0"/>
        <v>0</v>
      </c>
      <c r="M21" s="93">
        <f t="shared" si="1"/>
        <v>0</v>
      </c>
      <c r="N21" s="16" t="s">
        <v>49</v>
      </c>
      <c r="R21"/>
      <c r="S21"/>
      <c r="T21"/>
      <c r="U21"/>
      <c r="V21"/>
      <c r="W21"/>
      <c r="X21"/>
      <c r="Y21"/>
    </row>
    <row r="22" spans="1:14" ht="14.25">
      <c r="A22" s="59" t="s">
        <v>39</v>
      </c>
      <c r="B22" s="55"/>
      <c r="C22" s="68">
        <v>12</v>
      </c>
      <c r="D22" s="103">
        <f>'[1]CSK3ReadingBUDG'!E22</f>
        <v>0</v>
      </c>
      <c r="E22" s="108"/>
      <c r="F22" s="21"/>
      <c r="G22" s="21"/>
      <c r="H22" s="21"/>
      <c r="I22" s="21"/>
      <c r="J22" s="21"/>
      <c r="K22" s="54">
        <f>'[2]CSK3ReadingAFR'!J22</f>
        <v>0</v>
      </c>
      <c r="L22" s="67">
        <f t="shared" si="0"/>
        <v>0</v>
      </c>
      <c r="M22" s="93">
        <f t="shared" si="1"/>
        <v>0</v>
      </c>
      <c r="N22" s="16" t="s">
        <v>40</v>
      </c>
    </row>
    <row r="23" spans="1:14" ht="14.25">
      <c r="A23" s="18" t="s">
        <v>69</v>
      </c>
      <c r="B23" s="15"/>
      <c r="C23" s="70">
        <v>13</v>
      </c>
      <c r="D23" s="109">
        <f>SUM(D10:D22)</f>
        <v>30256.63</v>
      </c>
      <c r="E23" s="109">
        <f>SUM(E10:E22)</f>
        <v>29206.6</v>
      </c>
      <c r="F23" s="66">
        <f aca="true" t="shared" si="2" ref="F23:K23">F10+SUM(F12:F22)</f>
        <v>27000</v>
      </c>
      <c r="G23" s="66">
        <f t="shared" si="2"/>
        <v>2006</v>
      </c>
      <c r="H23" s="66">
        <f t="shared" si="2"/>
        <v>0</v>
      </c>
      <c r="I23" s="66">
        <f t="shared" si="2"/>
        <v>200</v>
      </c>
      <c r="J23" s="66">
        <f t="shared" si="2"/>
        <v>0</v>
      </c>
      <c r="K23" s="66">
        <f t="shared" si="2"/>
        <v>29207</v>
      </c>
      <c r="L23" s="66">
        <f>L9+SUM(L12:L22)</f>
        <v>0</v>
      </c>
      <c r="M23" s="93">
        <f t="shared" si="1"/>
        <v>-1</v>
      </c>
      <c r="N23" s="16" t="s">
        <v>41</v>
      </c>
    </row>
    <row r="24" spans="1:14" ht="14.25">
      <c r="A24" s="51" t="s">
        <v>51</v>
      </c>
      <c r="B24" s="56"/>
      <c r="C24" s="13"/>
      <c r="D24" s="105"/>
      <c r="E24" s="110"/>
      <c r="F24" s="22"/>
      <c r="G24" s="22"/>
      <c r="H24" s="22"/>
      <c r="I24" s="22"/>
      <c r="J24" s="22"/>
      <c r="K24" s="100"/>
      <c r="L24" s="22"/>
      <c r="M24" s="92"/>
      <c r="N24" s="39"/>
    </row>
    <row r="25" spans="1:14" ht="15" customHeight="1">
      <c r="A25" s="17" t="s">
        <v>67</v>
      </c>
      <c r="B25" s="11"/>
      <c r="C25" s="69">
        <v>14</v>
      </c>
      <c r="D25" s="103">
        <f>'[1]CSK3ReadingBUDG'!E25</f>
        <v>20171.09</v>
      </c>
      <c r="E25" s="104">
        <v>16633.03</v>
      </c>
      <c r="F25" s="21">
        <v>16000</v>
      </c>
      <c r="G25" s="21">
        <v>633</v>
      </c>
      <c r="H25" s="21">
        <v>0</v>
      </c>
      <c r="I25" s="21"/>
      <c r="J25" s="21"/>
      <c r="K25" s="54">
        <f>'[2]CSK3ReadingAFR'!J25</f>
        <v>19469</v>
      </c>
      <c r="L25" s="67">
        <f>SUM(F25:J25)</f>
        <v>16633</v>
      </c>
      <c r="M25" s="93">
        <f>IF(K25=L25,0,IF(K25&gt;0,(L25-K25)/K25,"--"))</f>
        <v>-0.14566747136473368</v>
      </c>
      <c r="N25" s="16" t="s">
        <v>42</v>
      </c>
    </row>
    <row r="26" spans="1:14" ht="14.25">
      <c r="A26" s="17" t="s">
        <v>15</v>
      </c>
      <c r="B26" s="11"/>
      <c r="C26" s="52" t="s">
        <v>16</v>
      </c>
      <c r="D26" s="105"/>
      <c r="E26" s="110"/>
      <c r="F26" s="22"/>
      <c r="G26" s="22"/>
      <c r="H26" s="22"/>
      <c r="I26" s="22"/>
      <c r="J26" s="22"/>
      <c r="K26" s="100"/>
      <c r="L26" s="22"/>
      <c r="M26" s="92"/>
      <c r="N26" s="39"/>
    </row>
    <row r="27" spans="1:14" ht="15" customHeight="1">
      <c r="A27" s="17" t="s">
        <v>17</v>
      </c>
      <c r="B27" s="11"/>
      <c r="C27" s="69">
        <v>15</v>
      </c>
      <c r="D27" s="103">
        <f>'[1]CSK3ReadingBUDG'!E27</f>
        <v>0</v>
      </c>
      <c r="E27" s="104"/>
      <c r="F27" s="21"/>
      <c r="G27" s="21"/>
      <c r="H27" s="21"/>
      <c r="I27" s="21"/>
      <c r="J27" s="21"/>
      <c r="K27" s="54">
        <f>'[2]CSK3ReadingAFR'!J27</f>
        <v>0</v>
      </c>
      <c r="L27" s="67">
        <f>SUM(F27:J27)</f>
        <v>0</v>
      </c>
      <c r="M27" s="93">
        <f>IF(K27=L27,0,IF(K27&gt;0,(L27-K27)/K27,"--"))</f>
        <v>0</v>
      </c>
      <c r="N27" s="16" t="s">
        <v>43</v>
      </c>
    </row>
    <row r="28" spans="1:14" ht="14.25">
      <c r="A28" s="17" t="s">
        <v>68</v>
      </c>
      <c r="B28" s="11"/>
      <c r="C28" s="69">
        <v>16</v>
      </c>
      <c r="D28" s="103">
        <f>'[1]CSK3ReadingBUDG'!E28</f>
        <v>0</v>
      </c>
      <c r="E28" s="106"/>
      <c r="F28" s="19"/>
      <c r="G28" s="19"/>
      <c r="H28" s="19"/>
      <c r="I28" s="19"/>
      <c r="J28" s="19"/>
      <c r="K28" s="54">
        <f>'[2]CSK3ReadingAFR'!J28</f>
        <v>0</v>
      </c>
      <c r="L28" s="12">
        <f aca="true" t="shared" si="3" ref="L28:L35">SUM(F28:J28)</f>
        <v>0</v>
      </c>
      <c r="M28" s="93">
        <f aca="true" t="shared" si="4" ref="M28:M38">IF(K28=L28,0,IF(K28&gt;0,(L28-K28)/K28,"--"))</f>
        <v>0</v>
      </c>
      <c r="N28" s="16" t="s">
        <v>44</v>
      </c>
    </row>
    <row r="29" spans="1:14" ht="14.25">
      <c r="A29" s="17" t="s">
        <v>20</v>
      </c>
      <c r="B29" s="11"/>
      <c r="C29" s="69">
        <v>17</v>
      </c>
      <c r="D29" s="103">
        <f>'[1]CSK3ReadingBUDG'!E29</f>
        <v>0</v>
      </c>
      <c r="E29" s="106"/>
      <c r="F29" s="19"/>
      <c r="G29" s="19"/>
      <c r="H29" s="19"/>
      <c r="I29" s="19"/>
      <c r="J29" s="19"/>
      <c r="K29" s="54">
        <f>'[2]CSK3ReadingAFR'!J29</f>
        <v>0</v>
      </c>
      <c r="L29" s="12">
        <f t="shared" si="3"/>
        <v>0</v>
      </c>
      <c r="M29" s="93">
        <f t="shared" si="4"/>
        <v>0</v>
      </c>
      <c r="N29" s="16" t="s">
        <v>45</v>
      </c>
    </row>
    <row r="30" spans="1:14" ht="14.25">
      <c r="A30" s="17" t="s">
        <v>22</v>
      </c>
      <c r="B30" s="11"/>
      <c r="C30" s="69">
        <v>18</v>
      </c>
      <c r="D30" s="103">
        <f>'[1]CSK3ReadingBUDG'!E30</f>
        <v>0</v>
      </c>
      <c r="E30" s="106"/>
      <c r="F30" s="19"/>
      <c r="G30" s="19"/>
      <c r="H30" s="19"/>
      <c r="I30" s="19"/>
      <c r="J30" s="19"/>
      <c r="K30" s="54">
        <f>'[2]CSK3ReadingAFR'!J30</f>
        <v>0</v>
      </c>
      <c r="L30" s="12">
        <f t="shared" si="3"/>
        <v>0</v>
      </c>
      <c r="M30" s="93">
        <f t="shared" si="4"/>
        <v>0</v>
      </c>
      <c r="N30" s="16" t="s">
        <v>46</v>
      </c>
    </row>
    <row r="31" spans="1:14" ht="14.25">
      <c r="A31" s="17" t="s">
        <v>24</v>
      </c>
      <c r="B31" s="11"/>
      <c r="C31" s="69">
        <v>19</v>
      </c>
      <c r="D31" s="103">
        <f>'[1]CSK3ReadingBUDG'!E31</f>
        <v>0</v>
      </c>
      <c r="E31" s="106"/>
      <c r="F31" s="19"/>
      <c r="G31" s="19"/>
      <c r="H31" s="19"/>
      <c r="I31" s="19"/>
      <c r="J31" s="19"/>
      <c r="K31" s="54">
        <f>'[2]CSK3ReadingAFR'!J31</f>
        <v>0</v>
      </c>
      <c r="L31" s="12">
        <f t="shared" si="3"/>
        <v>0</v>
      </c>
      <c r="M31" s="93">
        <f t="shared" si="4"/>
        <v>0</v>
      </c>
      <c r="N31" s="16" t="s">
        <v>47</v>
      </c>
    </row>
    <row r="32" spans="1:14" ht="14.25">
      <c r="A32" s="17" t="s">
        <v>26</v>
      </c>
      <c r="B32" s="11"/>
      <c r="C32" s="69">
        <v>20</v>
      </c>
      <c r="D32" s="103">
        <f>'[1]CSK3ReadingBUDG'!E32</f>
        <v>0</v>
      </c>
      <c r="E32" s="106"/>
      <c r="F32" s="19"/>
      <c r="G32" s="19"/>
      <c r="H32" s="19"/>
      <c r="I32" s="19"/>
      <c r="J32" s="19"/>
      <c r="K32" s="54">
        <f>'[2]CSK3ReadingAFR'!J32</f>
        <v>0</v>
      </c>
      <c r="L32" s="12">
        <f t="shared" si="3"/>
        <v>0</v>
      </c>
      <c r="M32" s="93">
        <f t="shared" si="4"/>
        <v>0</v>
      </c>
      <c r="N32" s="16" t="s">
        <v>48</v>
      </c>
    </row>
    <row r="33" spans="1:14" ht="14.25">
      <c r="A33" s="17" t="s">
        <v>50</v>
      </c>
      <c r="B33" s="11"/>
      <c r="C33" s="69">
        <v>21</v>
      </c>
      <c r="D33" s="103">
        <f>'[1]CSK3ReadingBUDG'!E33</f>
        <v>0</v>
      </c>
      <c r="E33" s="106"/>
      <c r="F33" s="19"/>
      <c r="G33" s="19"/>
      <c r="H33" s="19"/>
      <c r="I33" s="19"/>
      <c r="J33" s="19"/>
      <c r="K33" s="54">
        <f>'[2]CSK3ReadingAFR'!J33</f>
        <v>0</v>
      </c>
      <c r="L33" s="12">
        <f t="shared" si="3"/>
        <v>0</v>
      </c>
      <c r="M33" s="93">
        <f t="shared" si="4"/>
        <v>0</v>
      </c>
      <c r="N33" s="16" t="s">
        <v>35</v>
      </c>
    </row>
    <row r="34" spans="1:14" ht="14.25">
      <c r="A34" s="17" t="s">
        <v>28</v>
      </c>
      <c r="B34" s="11"/>
      <c r="C34" s="69">
        <v>22</v>
      </c>
      <c r="D34" s="103">
        <f>'[1]CSK3ReadingBUDG'!E34</f>
        <v>0</v>
      </c>
      <c r="E34" s="106"/>
      <c r="F34" s="19"/>
      <c r="G34" s="19"/>
      <c r="H34" s="19"/>
      <c r="I34" s="19"/>
      <c r="J34" s="19"/>
      <c r="K34" s="54">
        <f>'[2]CSK3ReadingAFR'!J34</f>
        <v>0</v>
      </c>
      <c r="L34" s="12">
        <f t="shared" si="3"/>
        <v>0</v>
      </c>
      <c r="M34" s="93">
        <f t="shared" si="4"/>
        <v>0</v>
      </c>
      <c r="N34" s="16" t="s">
        <v>36</v>
      </c>
    </row>
    <row r="35" spans="1:14" ht="14.25">
      <c r="A35" s="58" t="s">
        <v>30</v>
      </c>
      <c r="B35" s="11"/>
      <c r="C35" s="69">
        <v>23</v>
      </c>
      <c r="D35" s="103">
        <f>'[1]CSK3ReadingBUDG'!E35</f>
        <v>0</v>
      </c>
      <c r="E35" s="106"/>
      <c r="F35" s="19"/>
      <c r="G35" s="19"/>
      <c r="H35" s="19"/>
      <c r="I35" s="19"/>
      <c r="J35" s="19"/>
      <c r="K35" s="54">
        <f>'[2]CSK3ReadingAFR'!J35</f>
        <v>0</v>
      </c>
      <c r="L35" s="12">
        <f t="shared" si="3"/>
        <v>0</v>
      </c>
      <c r="M35" s="93">
        <f t="shared" si="4"/>
        <v>0</v>
      </c>
      <c r="N35" s="16" t="s">
        <v>37</v>
      </c>
    </row>
    <row r="36" spans="1:14" ht="14.25">
      <c r="A36" s="59" t="s">
        <v>38</v>
      </c>
      <c r="B36" s="53"/>
      <c r="C36" s="68">
        <v>24</v>
      </c>
      <c r="D36" s="103">
        <f>'[1]CSK3ReadingBUDG'!E36</f>
        <v>0</v>
      </c>
      <c r="E36" s="107"/>
      <c r="F36" s="19"/>
      <c r="G36" s="19"/>
      <c r="H36" s="19"/>
      <c r="I36" s="19"/>
      <c r="J36" s="19"/>
      <c r="K36" s="54">
        <f>'[2]CSK3ReadingAFR'!J36</f>
        <v>0</v>
      </c>
      <c r="L36" s="54">
        <f>SUM(F36:J36)</f>
        <v>0</v>
      </c>
      <c r="M36" s="93">
        <f t="shared" si="4"/>
        <v>0</v>
      </c>
      <c r="N36" s="16" t="s">
        <v>63</v>
      </c>
    </row>
    <row r="37" spans="1:14" ht="14.25">
      <c r="A37" s="59" t="s">
        <v>39</v>
      </c>
      <c r="B37" s="55"/>
      <c r="C37" s="68">
        <v>25</v>
      </c>
      <c r="D37" s="103">
        <f>'[1]CSK3ReadingBUDG'!E37</f>
        <v>0</v>
      </c>
      <c r="E37" s="108"/>
      <c r="F37" s="19"/>
      <c r="G37" s="19"/>
      <c r="H37" s="19"/>
      <c r="I37" s="19"/>
      <c r="J37" s="19"/>
      <c r="K37" s="54">
        <f>'[2]CSK3ReadingAFR'!J37</f>
        <v>0</v>
      </c>
      <c r="L37" s="54">
        <f>SUM(F37:J37)</f>
        <v>0</v>
      </c>
      <c r="M37" s="93">
        <f t="shared" si="4"/>
        <v>0</v>
      </c>
      <c r="N37" s="16" t="s">
        <v>64</v>
      </c>
    </row>
    <row r="38" spans="1:14" ht="13.5" customHeight="1">
      <c r="A38" s="18" t="s">
        <v>72</v>
      </c>
      <c r="B38" s="15"/>
      <c r="C38" s="71">
        <v>26</v>
      </c>
      <c r="D38" s="109">
        <f>SUM(D25:D37)</f>
        <v>20171.09</v>
      </c>
      <c r="E38" s="111">
        <f>E25+SUM(E25:E37)</f>
        <v>33266.06</v>
      </c>
      <c r="F38" s="12">
        <f aca="true" t="shared" si="5" ref="F38:L38">F25+SUM(F27:F37)</f>
        <v>16000</v>
      </c>
      <c r="G38" s="12">
        <f t="shared" si="5"/>
        <v>633</v>
      </c>
      <c r="H38" s="12">
        <f t="shared" si="5"/>
        <v>0</v>
      </c>
      <c r="I38" s="12">
        <f t="shared" si="5"/>
        <v>0</v>
      </c>
      <c r="J38" s="12">
        <f t="shared" si="5"/>
        <v>0</v>
      </c>
      <c r="K38" s="54">
        <f>'[2]CSK3ReadingAFR'!J38</f>
        <v>19469</v>
      </c>
      <c r="L38" s="12">
        <f t="shared" si="5"/>
        <v>16633</v>
      </c>
      <c r="M38" s="93">
        <f t="shared" si="4"/>
        <v>-0.14566747136473368</v>
      </c>
      <c r="N38" s="16" t="s">
        <v>65</v>
      </c>
    </row>
    <row r="39" spans="1:14" ht="12.75" customHeight="1">
      <c r="A39" s="40"/>
      <c r="B39" s="41"/>
      <c r="C39" s="42"/>
      <c r="D39" s="43"/>
      <c r="E39" s="43"/>
      <c r="F39" s="44"/>
      <c r="G39" s="44"/>
      <c r="H39" s="44"/>
      <c r="I39" s="44"/>
      <c r="J39" s="44"/>
      <c r="K39" s="44"/>
      <c r="L39" s="44"/>
      <c r="M39" s="45"/>
      <c r="N39" s="46"/>
    </row>
    <row r="40" spans="1:13" ht="24.75" customHeight="1">
      <c r="A40" s="72" t="s">
        <v>59</v>
      </c>
      <c r="B40" s="73"/>
      <c r="C40" s="74"/>
      <c r="D40" s="75" t="str">
        <f>K40</f>
        <v>FY 2020              Actual</v>
      </c>
      <c r="E40" s="75" t="str">
        <f>E7&amp;"    "&amp;E8</f>
        <v>FY 2021    Budget</v>
      </c>
      <c r="F40" s="76"/>
      <c r="G40" s="77"/>
      <c r="H40" s="72" t="s">
        <v>66</v>
      </c>
      <c r="I40" s="78"/>
      <c r="J40" s="78"/>
      <c r="K40" s="75" t="str">
        <f>K7&amp;"              "&amp;K8</f>
        <v>FY 2020              Actual</v>
      </c>
      <c r="L40" s="75" t="str">
        <f>L7&amp;"    "&amp;L8</f>
        <v>FY 2021    Budget Year</v>
      </c>
      <c r="M40" s="80"/>
    </row>
    <row r="41" spans="1:13" ht="15" customHeight="1">
      <c r="A41" s="57" t="s">
        <v>53</v>
      </c>
      <c r="B41" s="81"/>
      <c r="C41" s="82"/>
      <c r="D41" s="102">
        <f>'[2]CSK3ReadingAFR'!E41</f>
        <v>0</v>
      </c>
      <c r="E41" s="83"/>
      <c r="F41" s="76">
        <v>1</v>
      </c>
      <c r="G41" s="77"/>
      <c r="H41" s="57" t="s">
        <v>53</v>
      </c>
      <c r="I41" s="77"/>
      <c r="J41" s="77"/>
      <c r="K41" s="102">
        <f>'[2]CSK3ReadingAFR'!L41</f>
        <v>0</v>
      </c>
      <c r="L41" s="83"/>
      <c r="M41" s="76">
        <v>1</v>
      </c>
    </row>
    <row r="42" spans="1:15" ht="15" customHeight="1">
      <c r="A42" s="57" t="s">
        <v>54</v>
      </c>
      <c r="B42" s="81"/>
      <c r="C42" s="82"/>
      <c r="D42" s="102">
        <f>'[2]CSK3ReadingAFR'!E42</f>
        <v>0</v>
      </c>
      <c r="E42" s="84"/>
      <c r="F42" s="76">
        <v>2</v>
      </c>
      <c r="G42" s="77"/>
      <c r="H42" s="57" t="s">
        <v>54</v>
      </c>
      <c r="I42" s="85"/>
      <c r="J42" s="85"/>
      <c r="K42" s="102">
        <f>'[2]CSK3ReadingAFR'!L42</f>
        <v>0</v>
      </c>
      <c r="L42" s="84"/>
      <c r="M42" s="76">
        <v>2</v>
      </c>
      <c r="O42" s="39"/>
    </row>
    <row r="43" spans="1:15" ht="14.25">
      <c r="A43" s="57" t="s">
        <v>55</v>
      </c>
      <c r="B43" s="81"/>
      <c r="C43" s="82"/>
      <c r="D43" s="102">
        <f>'[2]CSK3ReadingAFR'!E43</f>
        <v>0</v>
      </c>
      <c r="E43" s="84"/>
      <c r="F43" s="76">
        <v>3</v>
      </c>
      <c r="G43" s="77"/>
      <c r="H43" s="57" t="s">
        <v>55</v>
      </c>
      <c r="I43" s="85"/>
      <c r="J43" s="85"/>
      <c r="K43" s="102">
        <f>'[2]CSK3ReadingAFR'!L43</f>
        <v>0</v>
      </c>
      <c r="L43" s="84"/>
      <c r="M43" s="76">
        <v>3</v>
      </c>
      <c r="O43" s="39"/>
    </row>
    <row r="44" spans="1:15" ht="14.25">
      <c r="A44" s="57" t="s">
        <v>56</v>
      </c>
      <c r="B44" s="81"/>
      <c r="C44" s="82"/>
      <c r="D44" s="102">
        <f>'[2]CSK3ReadingAFR'!E44</f>
        <v>0</v>
      </c>
      <c r="E44" s="84"/>
      <c r="F44" s="76">
        <v>4</v>
      </c>
      <c r="G44" s="77"/>
      <c r="H44" s="57" t="s">
        <v>56</v>
      </c>
      <c r="I44" s="85"/>
      <c r="J44" s="85"/>
      <c r="K44" s="102">
        <f>'[2]CSK3ReadingAFR'!L44</f>
        <v>0</v>
      </c>
      <c r="L44" s="84"/>
      <c r="M44" s="76">
        <v>4</v>
      </c>
      <c r="O44" s="39"/>
    </row>
    <row r="45" spans="1:15" ht="13.5" customHeight="1">
      <c r="A45" s="57" t="s">
        <v>57</v>
      </c>
      <c r="B45" s="81"/>
      <c r="C45" s="82"/>
      <c r="D45" s="102">
        <f>'[2]CSK3ReadingAFR'!E45</f>
        <v>0</v>
      </c>
      <c r="E45" s="86"/>
      <c r="F45" s="76">
        <v>5</v>
      </c>
      <c r="G45" s="77"/>
      <c r="H45" s="57" t="s">
        <v>57</v>
      </c>
      <c r="I45" s="85"/>
      <c r="J45" s="85"/>
      <c r="K45" s="102">
        <f>'[2]CSK3ReadingAFR'!L45</f>
        <v>0</v>
      </c>
      <c r="L45" s="86"/>
      <c r="M45" s="76">
        <v>5</v>
      </c>
      <c r="O45" s="39"/>
    </row>
    <row r="46" spans="1:15" ht="19.5" customHeight="1">
      <c r="A46" s="62" t="s">
        <v>58</v>
      </c>
      <c r="B46" s="87"/>
      <c r="C46" s="88"/>
      <c r="D46" s="61">
        <f>SUM(D41:D45)</f>
        <v>0</v>
      </c>
      <c r="E46" s="61">
        <f>SUM(E41:E45)</f>
        <v>0</v>
      </c>
      <c r="F46" s="76">
        <v>6</v>
      </c>
      <c r="G46" s="77"/>
      <c r="H46" s="62" t="s">
        <v>58</v>
      </c>
      <c r="I46" s="89"/>
      <c r="J46" s="90"/>
      <c r="K46" s="79">
        <f>SUM(K41:K45)</f>
        <v>0</v>
      </c>
      <c r="L46" s="79">
        <f>SUM(L41:L45)</f>
        <v>0</v>
      </c>
      <c r="M46" s="76">
        <v>6</v>
      </c>
      <c r="O46" s="39"/>
    </row>
    <row r="47" spans="1:15" ht="12.75" customHeight="1">
      <c r="A47" s="77"/>
      <c r="B47" s="77"/>
      <c r="C47" s="77"/>
      <c r="D47" s="91"/>
      <c r="E47" s="77"/>
      <c r="F47" s="77"/>
      <c r="G47" s="77"/>
      <c r="H47" s="77"/>
      <c r="I47" s="77"/>
      <c r="J47" s="77"/>
      <c r="K47" s="77"/>
      <c r="L47" s="77"/>
      <c r="M47" s="77"/>
      <c r="O47" s="39"/>
    </row>
    <row r="48" spans="7:15" ht="15" customHeight="1">
      <c r="G48" s="60"/>
      <c r="O48" s="39"/>
    </row>
    <row r="49" spans="7:15" ht="16.5" customHeight="1">
      <c r="G49" s="60"/>
      <c r="O49" s="39"/>
    </row>
    <row r="50" spans="1:15" ht="13.5" customHeight="1">
      <c r="A50" s="114" t="str">
        <f>"Rev. 8/"&amp;C50-1&amp;"  K-3 Reading Budget FY "&amp;C50</f>
        <v>Rev. 8/2020  K-3 Reading Budget FY 2021</v>
      </c>
      <c r="C50" s="113">
        <v>2021</v>
      </c>
      <c r="O50" s="39"/>
    </row>
    <row r="51" ht="13.5" customHeight="1">
      <c r="O51" s="39"/>
    </row>
    <row r="52" ht="13.5" customHeight="1">
      <c r="O52" s="39"/>
    </row>
    <row r="53" ht="13.5" customHeight="1">
      <c r="O53" s="39"/>
    </row>
    <row r="54" ht="13.5" customHeight="1">
      <c r="O54" s="39"/>
    </row>
    <row r="55" ht="26.25" customHeight="1">
      <c r="O55" s="24"/>
    </row>
    <row r="56" ht="14.25">
      <c r="O56" s="39"/>
    </row>
  </sheetData>
  <sheetProtection sheet="1"/>
  <mergeCells count="9">
    <mergeCell ref="G1:H1"/>
    <mergeCell ref="J1:K1"/>
    <mergeCell ref="B1:E1"/>
    <mergeCell ref="D6:E6"/>
    <mergeCell ref="D5:E5"/>
    <mergeCell ref="A2:M2"/>
    <mergeCell ref="A3:M3"/>
    <mergeCell ref="A4:M4"/>
    <mergeCell ref="K5:L5"/>
  </mergeCells>
  <dataValidations count="1">
    <dataValidation type="textLength" operator="equal" allowBlank="1" showInputMessage="1" showErrorMessage="1" promptTitle="CTD Number" prompt="This cell will only accept a CTD number of exactly 9 digits.  Enter 000 at the end of the district number to fill the places of a school number." sqref="J1:K1">
      <formula1>9</formula1>
    </dataValidation>
  </dataValidations>
  <printOptions horizontalCentered="1" verticalCentered="1"/>
  <pageMargins left="0" right="0" top="0" bottom="0" header="0" footer="0"/>
  <pageSetup fitToWidth="0" fitToHeight="1" horizontalDpi="600" verticalDpi="600" orientation="landscape" scale="73" r:id="rId1"/>
  <ignoredErrors>
    <ignoredError sqref="N10:N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Claudina Douglas</cp:lastModifiedBy>
  <cp:lastPrinted>2015-08-13T15:18:29Z</cp:lastPrinted>
  <dcterms:created xsi:type="dcterms:W3CDTF">2012-06-27T17:01:21Z</dcterms:created>
  <dcterms:modified xsi:type="dcterms:W3CDTF">2020-09-30T18:04:49Z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2021</vt:lpwstr>
  </property>
  <property fmtid="{D5CDD505-2E9C-101B-9397-08002B2CF9AE}" pid="3" name="BudgetTypeID">
    <vt:lpwstr>41</vt:lpwstr>
  </property>
</Properties>
</file>